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<sst xmlns="http://schemas.openxmlformats.org/spreadsheetml/2006/main" count="73" uniqueCount="63">
  <si>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Munkanem</t>
  </si>
  <si>
    <t>m3</t>
  </si>
  <si>
    <t>m2</t>
  </si>
  <si>
    <t>db</t>
  </si>
  <si>
    <t>Egységár
(anyag)</t>
  </si>
  <si>
    <t>Egységár
(díj)</t>
  </si>
  <si>
    <t>Összesen
(anyag)</t>
  </si>
  <si>
    <t>Összesen
(díj)</t>
  </si>
  <si>
    <t>Anyag összesen:</t>
  </si>
  <si>
    <t>Díj Összesen:</t>
  </si>
  <si>
    <t>Anyag és díj összesen :</t>
  </si>
  <si>
    <t>M.
egys.</t>
  </si>
  <si>
    <t>Mindösszesen:</t>
  </si>
  <si>
    <t>Menny.</t>
  </si>
  <si>
    <t>MVH kód</t>
  </si>
  <si>
    <t>Tétel kód</t>
  </si>
  <si>
    <t>Kód: 21-006-001.1.4</t>
  </si>
  <si>
    <t>Irtás, föld- és sziklamunka</t>
  </si>
  <si>
    <t>Alépítményi munkák</t>
  </si>
  <si>
    <t>Kód: 21-004-005.1.1.1</t>
  </si>
  <si>
    <t>Tükörkészítés tömörítés nélkül, sík felületen gépi erővel, kiegészítő kézi munkával, talajosztály: I-IV.</t>
  </si>
  <si>
    <t>Kód: 21-004-007.1</t>
  </si>
  <si>
    <t>Padka és elválasztó sáv készítése, felületrendezés tömörítés nélkül, helyszínről szállított anyagból, gépi erővel,kiegészítő kézi munkával, földanyagból</t>
  </si>
  <si>
    <t>Kód: 21-008-002.1.2</t>
  </si>
  <si>
    <t>Tömörítés bármely tömörítési osztályban gépi erővel, nagy felületen, tömörségi fok 90 %</t>
  </si>
  <si>
    <t>Kód: 21-011-001.2.1</t>
  </si>
  <si>
    <t>Fejtett föld felrakása szállítóeszközre, géppel, talajosztály I-IV.</t>
  </si>
  <si>
    <t>Kód: 21-006-004.1.1</t>
  </si>
  <si>
    <t>Öv- és talpárok /szabványárok/ készítése,bármely keresztmetszettel, a kitermelt föld elteregetésével, gépi erővel, kiegészítő kézi földmunkával, I-IV. oszt. talajban</t>
  </si>
  <si>
    <t>Kód: 61-004-001.1-0110811</t>
  </si>
  <si>
    <t>Szórt alap készítése, egy rétegben, 15-25 cm vastagságban, 4 cm hézagkitöltéssel,zúzottkőből vagy kohósalakkőből. Zúzottkő Z 55/80, Iszkaszentgyörgy</t>
  </si>
  <si>
    <t>Útburkolatalap és makadámburkolat készítése</t>
  </si>
  <si>
    <t xml:space="preserve"> Közlekedés építési munkák </t>
  </si>
  <si>
    <t xml:space="preserve"> Bitumenes alap és makadámburkolat készítése</t>
  </si>
  <si>
    <t>Útpályatartozékok építése</t>
  </si>
  <si>
    <t>27 %ÁFA</t>
  </si>
  <si>
    <t>Bevágási szelvény bővítése 3,00 m-nél kisebb vastagságban, földkitermeléssel, töltés- vagy depóniaképzéssel, tömörítés nélkül, I-IV. oszt.talajban, gépi erővel, szállítás nélkül</t>
  </si>
  <si>
    <t>Kód: 21-011-005-0118004</t>
  </si>
  <si>
    <t xml:space="preserve">REHAU RAUMAT geotextília PP-ből, fehér, 200 g/m2, 9,0 kN/m, </t>
  </si>
  <si>
    <t>Hengerelt aszfalt kötőréteg készítése (AC), az alapréteg szennyezettségének előzetes eltávolításával, bitumenemulziós permetezéssel, 4 méter szélességig, AC 11 kötő aszfaltkeverékből, 35-50 mm vastagságban terítve, Kötőréteg AC11 kötő 35/50, AC11 kötő 50/70 típusú bitumennel, N igénybevételi kat. útszakaszok kötőrétege, homokkal, zúzott kővel</t>
  </si>
  <si>
    <t>Kód: 63-103-001.21.2.4-0750101</t>
  </si>
  <si>
    <t>Hengerelt aszfalt kopóréteg készítése (AC),az alatta lévő réteg felületének előzetes letakarításával és bitumenes permetezéssel, 4 méter szélességig, AC 11 kötő aszfaltkeverékből, 35-50 mm vastagságban terítve
Kopóréteg AC11 kötő 35/50, AC11 kötő 50/70 típusú bitumennel, N igénybevételi kat. útszakaszok kötőrétege, homokkal, zúzott kővel</t>
  </si>
  <si>
    <t>Kód: 63-103-001.31.2.4-0750101</t>
  </si>
  <si>
    <t>Közúti jelző- és útbaigazító táblák fémanyagúoszlopainak elhelyezése betonalappal,földmunkával, I-IV.osztályú talajban, 89 mm átmérőjű alumínium oszlop, 1,5-4,0 m hosszú,előregyártott betonalappal
Horganyzott tartóoszlop 89x2x3,5</t>
  </si>
  <si>
    <t>Kód: 68-002-001.1-0020446</t>
  </si>
  <si>
    <t>Kód: 68-002-002.1-0020012</t>
  </si>
  <si>
    <t>Közúti jelző- és útbaigazító táblák felszerelése,
útvonaltípust, elsőbbséget szabályozó, utasítástadó, tilalmi, tilalmat, veszélyt, tájékoztatástadó jelzőtáblák és útbaigazítást adó táblák,2-2 bilincskészlettel
Alumínium veszélyt jelző tábla, fényvisszaverő, 750 mm HI 2 szín</t>
  </si>
  <si>
    <t>ÉNGY kód: 21-006-0015894</t>
  </si>
  <si>
    <t xml:space="preserve">ÉNGY kód: 21-011-0016406 </t>
  </si>
  <si>
    <t xml:space="preserve">ÉNGY kód: 21-004-0015726 </t>
  </si>
  <si>
    <t xml:space="preserve">ÉNGY kód: 21-004-0015663 </t>
  </si>
  <si>
    <t xml:space="preserve">ÉNGY kód: 21-008-0016205 </t>
  </si>
  <si>
    <t>ÉNGY kód: 21-011-0016520</t>
  </si>
  <si>
    <t xml:space="preserve">ÉNGY kód: 21-006-0016100 </t>
  </si>
  <si>
    <t xml:space="preserve">ÉNGY kód: 61-004-0675363 </t>
  </si>
  <si>
    <t>ÉNGY kód: 63-103-2334206</t>
  </si>
  <si>
    <t xml:space="preserve">ÉNGY kód: 63-103-2334601 </t>
  </si>
  <si>
    <t xml:space="preserve">ÉNGY kód: 68-002-2338264 </t>
  </si>
  <si>
    <t xml:space="preserve">ÉNGY kód: 68-002-2338562  </t>
  </si>
  <si>
    <t xml:space="preserve">ÉNGY kód: 21-004-0015566 </t>
  </si>
  <si>
    <t>Kód: 21-004-004.2.1-0120401</t>
  </si>
  <si>
    <t>Talajjavító réteg készítésevonalas létesítményeknél, 3,00 m szélesség felett, homokból, Természetes szemmegoszlású homok, TH 0/4 P-TT, Nyékládháza</t>
  </si>
  <si>
    <t>Tételes költségbecslés építési normagyűjtemény alapján ( József A. u. belterületi szakasza , hrsz: 558 )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</si>
</sst>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\ &quot;Ft&quot;"/>
    <numFmt numFmtId="166" formatCode="#,##0.0\ &quot;Ft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#,##0.00\ &quot;Ft&quot;"/>
    <numFmt numFmtId="178" formatCode="[$¥€-2]\ #\ ##,000_);[Red]\([$€-2]\ #\ ##,000\)"/>
  </numFmts>
  <fonts count="4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color indexed="9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wrapText="1"/>
    </xf>
    <xf numFmtId="0" fontId="5" fillId="34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7" fontId="2" fillId="0" borderId="11" xfId="0" applyNumberFormat="1" applyFont="1" applyBorder="1" applyAlignment="1">
      <alignment/>
    </xf>
    <xf numFmtId="165" fontId="5" fillId="33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166" fontId="5" fillId="0" borderId="14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165" fontId="2" fillId="33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12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76775" y="2190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9</xdr:row>
      <xdr:rowOff>0</xdr:rowOff>
    </xdr:from>
    <xdr:ext cx="9525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676775" y="140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6</xdr:row>
      <xdr:rowOff>0</xdr:rowOff>
    </xdr:from>
    <xdr:ext cx="8572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4676775" y="99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9</xdr:row>
      <xdr:rowOff>0</xdr:rowOff>
    </xdr:from>
    <xdr:ext cx="9525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4676775" y="1409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10</xdr:row>
      <xdr:rowOff>0</xdr:rowOff>
    </xdr:from>
    <xdr:ext cx="85725" cy="209550"/>
    <xdr:sp fLocksText="0">
      <xdr:nvSpPr>
        <xdr:cNvPr id="5" name="Text Box 6"/>
        <xdr:cNvSpPr txBox="1">
          <a:spLocks noChangeArrowheads="1"/>
        </xdr:cNvSpPr>
      </xdr:nvSpPr>
      <xdr:spPr>
        <a:xfrm>
          <a:off x="4676775" y="169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10</xdr:row>
      <xdr:rowOff>0</xdr:rowOff>
    </xdr:from>
    <xdr:ext cx="85725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4676775" y="169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12</xdr:row>
      <xdr:rowOff>0</xdr:rowOff>
    </xdr:from>
    <xdr:ext cx="95250" cy="209550"/>
    <xdr:sp fLocksText="0">
      <xdr:nvSpPr>
        <xdr:cNvPr id="7" name="Text Box 8"/>
        <xdr:cNvSpPr txBox="1">
          <a:spLocks noChangeArrowheads="1"/>
        </xdr:cNvSpPr>
      </xdr:nvSpPr>
      <xdr:spPr>
        <a:xfrm>
          <a:off x="4676775" y="2190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10</xdr:row>
      <xdr:rowOff>0</xdr:rowOff>
    </xdr:from>
    <xdr:ext cx="85725" cy="209550"/>
    <xdr:sp fLocksText="0">
      <xdr:nvSpPr>
        <xdr:cNvPr id="8" name="Text Box 9"/>
        <xdr:cNvSpPr txBox="1">
          <a:spLocks noChangeArrowheads="1"/>
        </xdr:cNvSpPr>
      </xdr:nvSpPr>
      <xdr:spPr>
        <a:xfrm>
          <a:off x="4676775" y="169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10</xdr:row>
      <xdr:rowOff>0</xdr:rowOff>
    </xdr:from>
    <xdr:ext cx="85725" cy="209550"/>
    <xdr:sp fLocksText="0">
      <xdr:nvSpPr>
        <xdr:cNvPr id="9" name="Text Box 10"/>
        <xdr:cNvSpPr txBox="1">
          <a:spLocks noChangeArrowheads="1"/>
        </xdr:cNvSpPr>
      </xdr:nvSpPr>
      <xdr:spPr>
        <a:xfrm>
          <a:off x="4676775" y="1695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16</xdr:row>
      <xdr:rowOff>0</xdr:rowOff>
    </xdr:from>
    <xdr:ext cx="95250" cy="209550"/>
    <xdr:sp fLocksText="0">
      <xdr:nvSpPr>
        <xdr:cNvPr id="10" name="Text Box 11"/>
        <xdr:cNvSpPr txBox="1">
          <a:spLocks noChangeArrowheads="1"/>
        </xdr:cNvSpPr>
      </xdr:nvSpPr>
      <xdr:spPr>
        <a:xfrm>
          <a:off x="4676775" y="3219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18</xdr:row>
      <xdr:rowOff>0</xdr:rowOff>
    </xdr:from>
    <xdr:ext cx="85725" cy="219075"/>
    <xdr:sp fLocksText="0">
      <xdr:nvSpPr>
        <xdr:cNvPr id="11" name="Text Box 12"/>
        <xdr:cNvSpPr txBox="1">
          <a:spLocks noChangeArrowheads="1"/>
        </xdr:cNvSpPr>
      </xdr:nvSpPr>
      <xdr:spPr>
        <a:xfrm>
          <a:off x="4676775" y="3648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6</xdr:row>
      <xdr:rowOff>0</xdr:rowOff>
    </xdr:from>
    <xdr:ext cx="85725" cy="209550"/>
    <xdr:sp fLocksText="0">
      <xdr:nvSpPr>
        <xdr:cNvPr id="12" name="Text Box 13"/>
        <xdr:cNvSpPr txBox="1">
          <a:spLocks noChangeArrowheads="1"/>
        </xdr:cNvSpPr>
      </xdr:nvSpPr>
      <xdr:spPr>
        <a:xfrm>
          <a:off x="4676775" y="990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180975</xdr:colOff>
      <xdr:row>8</xdr:row>
      <xdr:rowOff>0</xdr:rowOff>
    </xdr:from>
    <xdr:ext cx="85725" cy="219075"/>
    <xdr:sp fLocksText="0">
      <xdr:nvSpPr>
        <xdr:cNvPr id="13" name="Text Box 14"/>
        <xdr:cNvSpPr txBox="1">
          <a:spLocks noChangeArrowheads="1"/>
        </xdr:cNvSpPr>
      </xdr:nvSpPr>
      <xdr:spPr>
        <a:xfrm>
          <a:off x="4676775" y="1247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5"/>
  <sheetViews>
    <sheetView tabSelected="1" zoomScale="90" zoomScaleNormal="90" workbookViewId="0" topLeftCell="A1">
      <selection activeCell="M26" sqref="M26"/>
    </sheetView>
  </sheetViews>
  <sheetFormatPr defaultColWidth="9.00390625" defaultRowHeight="12.75"/>
  <cols>
    <col min="1" max="1" width="7.875" style="0" customWidth="1"/>
    <col min="2" max="2" width="23.125" style="0" customWidth="1"/>
    <col min="3" max="3" width="28.00390625" style="0" customWidth="1"/>
    <col min="4" max="4" width="66.625" style="0" customWidth="1"/>
    <col min="5" max="5" width="8.625" style="8" customWidth="1"/>
    <col min="6" max="6" width="5.125" style="0" customWidth="1"/>
    <col min="7" max="7" width="12.50390625" style="0" customWidth="1"/>
    <col min="8" max="8" width="12.625" style="0" customWidth="1"/>
    <col min="9" max="9" width="14.50390625" style="0" customWidth="1"/>
    <col min="10" max="10" width="14.625" style="0" customWidth="1"/>
    <col min="13" max="14" width="12.50390625" style="0" customWidth="1"/>
  </cols>
  <sheetData>
    <row r="3" spans="2:10" ht="12.75">
      <c r="B3" s="39" t="s">
        <v>62</v>
      </c>
      <c r="C3" s="40"/>
      <c r="D3" s="40"/>
      <c r="E3" s="40"/>
      <c r="F3" s="40"/>
      <c r="G3" s="40"/>
      <c r="H3" s="40"/>
      <c r="I3" s="40"/>
      <c r="J3" s="41"/>
    </row>
    <row r="5" ht="0.75" customHeight="1"/>
    <row r="6" spans="2:10" ht="26.25" customHeight="1" thickBot="1">
      <c r="B6" s="15" t="s">
        <v>14</v>
      </c>
      <c r="C6" s="15" t="s">
        <v>15</v>
      </c>
      <c r="D6" s="15" t="s">
        <v>0</v>
      </c>
      <c r="E6" s="15" t="s">
        <v>13</v>
      </c>
      <c r="F6" s="14" t="s">
        <v>11</v>
      </c>
      <c r="G6" s="14" t="s">
        <v>4</v>
      </c>
      <c r="H6" s="14" t="s">
        <v>5</v>
      </c>
      <c r="I6" s="14" t="s">
        <v>6</v>
      </c>
      <c r="J6" s="14" t="s">
        <v>7</v>
      </c>
    </row>
    <row r="7" spans="2:10" ht="7.5" customHeight="1" thickTop="1">
      <c r="B7" s="1"/>
      <c r="C7" s="1"/>
      <c r="D7" s="1"/>
      <c r="E7" s="1"/>
      <c r="F7" s="2"/>
      <c r="G7" s="6"/>
      <c r="H7" s="6"/>
      <c r="I7" s="6"/>
      <c r="J7" s="6"/>
    </row>
    <row r="8" spans="2:10" ht="12.75">
      <c r="B8" s="3"/>
      <c r="C8" s="3"/>
      <c r="D8" s="22" t="s">
        <v>18</v>
      </c>
      <c r="E8" s="3"/>
      <c r="F8" s="3"/>
      <c r="G8" s="7"/>
      <c r="H8" s="7"/>
      <c r="I8" s="7"/>
      <c r="J8" s="7"/>
    </row>
    <row r="9" spans="2:10" ht="12.75">
      <c r="B9" s="3"/>
      <c r="C9" s="3"/>
      <c r="D9" s="4" t="s">
        <v>17</v>
      </c>
      <c r="E9" s="3"/>
      <c r="F9" s="3"/>
      <c r="G9" s="7"/>
      <c r="H9" s="7"/>
      <c r="I9" s="7"/>
      <c r="J9" s="7"/>
    </row>
    <row r="10" spans="2:10" ht="22.5" customHeight="1">
      <c r="B10" s="19" t="s">
        <v>47</v>
      </c>
      <c r="C10" s="31" t="s">
        <v>16</v>
      </c>
      <c r="D10" s="21" t="s">
        <v>36</v>
      </c>
      <c r="E10" s="18">
        <f>E13*0.3</f>
        <v>172.479</v>
      </c>
      <c r="F10" s="10" t="s">
        <v>1</v>
      </c>
      <c r="G10" s="25">
        <v>0</v>
      </c>
      <c r="H10" s="25">
        <v>0</v>
      </c>
      <c r="I10" s="27">
        <f aca="true" t="shared" si="0" ref="I10:I27">E10*G10</f>
        <v>0</v>
      </c>
      <c r="J10" s="27">
        <f aca="true" t="shared" si="1" ref="J10:J27">E10*H10</f>
        <v>0</v>
      </c>
    </row>
    <row r="11" spans="2:10" ht="13.5" customHeight="1">
      <c r="B11" s="19" t="s">
        <v>48</v>
      </c>
      <c r="C11" s="31" t="s">
        <v>25</v>
      </c>
      <c r="D11" s="5" t="s">
        <v>26</v>
      </c>
      <c r="E11" s="18">
        <f>E13*0.3</f>
        <v>172.479</v>
      </c>
      <c r="F11" s="10" t="s">
        <v>1</v>
      </c>
      <c r="G11" s="25">
        <v>0</v>
      </c>
      <c r="H11" s="25">
        <v>0</v>
      </c>
      <c r="I11" s="27">
        <f t="shared" si="0"/>
        <v>0</v>
      </c>
      <c r="J11" s="27">
        <f t="shared" si="1"/>
        <v>0</v>
      </c>
    </row>
    <row r="12" spans="2:10" ht="25.5" customHeight="1">
      <c r="B12" s="19" t="s">
        <v>49</v>
      </c>
      <c r="C12" s="31" t="s">
        <v>21</v>
      </c>
      <c r="D12" s="21" t="s">
        <v>22</v>
      </c>
      <c r="E12" s="18">
        <f>290.48*0.15</f>
        <v>43.572</v>
      </c>
      <c r="F12" s="10" t="s">
        <v>1</v>
      </c>
      <c r="G12" s="25">
        <v>0</v>
      </c>
      <c r="H12" s="25">
        <v>0</v>
      </c>
      <c r="I12" s="27">
        <f t="shared" si="0"/>
        <v>0</v>
      </c>
      <c r="J12" s="27">
        <f t="shared" si="1"/>
        <v>0</v>
      </c>
    </row>
    <row r="13" spans="2:10" ht="25.5" customHeight="1">
      <c r="B13" s="19" t="s">
        <v>50</v>
      </c>
      <c r="C13" s="31" t="s">
        <v>19</v>
      </c>
      <c r="D13" s="13" t="s">
        <v>20</v>
      </c>
      <c r="E13" s="18">
        <f>704.2-129.27</f>
        <v>574.9300000000001</v>
      </c>
      <c r="F13" s="10" t="s">
        <v>2</v>
      </c>
      <c r="G13" s="25">
        <v>0</v>
      </c>
      <c r="H13" s="25">
        <v>0</v>
      </c>
      <c r="I13" s="27">
        <f t="shared" si="0"/>
        <v>0</v>
      </c>
      <c r="J13" s="27">
        <f t="shared" si="1"/>
        <v>0</v>
      </c>
    </row>
    <row r="14" spans="2:10" ht="13.5" customHeight="1">
      <c r="B14" s="19" t="s">
        <v>51</v>
      </c>
      <c r="C14" s="31" t="s">
        <v>23</v>
      </c>
      <c r="D14" s="13" t="s">
        <v>24</v>
      </c>
      <c r="E14" s="18">
        <f>E13*0.25</f>
        <v>143.73250000000002</v>
      </c>
      <c r="F14" s="10" t="s">
        <v>1</v>
      </c>
      <c r="G14" s="25">
        <v>0</v>
      </c>
      <c r="H14" s="25">
        <v>0</v>
      </c>
      <c r="I14" s="27">
        <f t="shared" si="0"/>
        <v>0</v>
      </c>
      <c r="J14" s="27">
        <f t="shared" si="1"/>
        <v>0</v>
      </c>
    </row>
    <row r="15" spans="2:10" ht="13.5" customHeight="1">
      <c r="B15" s="19" t="s">
        <v>52</v>
      </c>
      <c r="C15" s="31" t="s">
        <v>37</v>
      </c>
      <c r="D15" s="13" t="s">
        <v>38</v>
      </c>
      <c r="E15" s="18">
        <f>E13</f>
        <v>574.9300000000001</v>
      </c>
      <c r="F15" s="10" t="s">
        <v>2</v>
      </c>
      <c r="G15" s="25">
        <v>0</v>
      </c>
      <c r="H15" s="25">
        <v>0</v>
      </c>
      <c r="I15" s="27">
        <f>E15*G15</f>
        <v>0</v>
      </c>
      <c r="J15" s="27">
        <f>E15*H15</f>
        <v>0</v>
      </c>
    </row>
    <row r="16" spans="2:10" ht="28.5" customHeight="1">
      <c r="B16" s="19" t="s">
        <v>59</v>
      </c>
      <c r="C16" s="31" t="s">
        <v>60</v>
      </c>
      <c r="D16" s="13" t="s">
        <v>61</v>
      </c>
      <c r="E16" s="33">
        <f>E13*0.2</f>
        <v>114.98600000000002</v>
      </c>
      <c r="F16" s="10" t="s">
        <v>1</v>
      </c>
      <c r="G16" s="25">
        <v>0</v>
      </c>
      <c r="H16" s="25">
        <v>0</v>
      </c>
      <c r="I16" s="27">
        <f t="shared" si="0"/>
        <v>0</v>
      </c>
      <c r="J16" s="27">
        <f t="shared" si="1"/>
        <v>0</v>
      </c>
    </row>
    <row r="17" spans="2:10" ht="25.5" customHeight="1">
      <c r="B17" s="19" t="s">
        <v>53</v>
      </c>
      <c r="C17" s="31" t="s">
        <v>27</v>
      </c>
      <c r="D17" s="13" t="s">
        <v>28</v>
      </c>
      <c r="E17" s="33">
        <f>290.48*0.5*0.5</f>
        <v>72.62</v>
      </c>
      <c r="F17" s="10" t="s">
        <v>1</v>
      </c>
      <c r="G17" s="25">
        <v>0</v>
      </c>
      <c r="H17" s="25">
        <v>0</v>
      </c>
      <c r="I17" s="27">
        <f t="shared" si="0"/>
        <v>0</v>
      </c>
      <c r="J17" s="27">
        <f t="shared" si="1"/>
        <v>0</v>
      </c>
    </row>
    <row r="18" spans="2:10" ht="8.25" customHeight="1">
      <c r="B18" s="19"/>
      <c r="C18" s="20"/>
      <c r="D18" s="13"/>
      <c r="E18" s="18"/>
      <c r="F18" s="10"/>
      <c r="G18" s="25"/>
      <c r="H18" s="25"/>
      <c r="I18" s="27"/>
      <c r="J18" s="27"/>
    </row>
    <row r="19" spans="2:10" ht="12.75" customHeight="1">
      <c r="B19" s="19"/>
      <c r="C19" s="20"/>
      <c r="D19" s="22" t="s">
        <v>32</v>
      </c>
      <c r="E19" s="18"/>
      <c r="F19" s="10"/>
      <c r="G19" s="25"/>
      <c r="H19" s="25"/>
      <c r="I19" s="27"/>
      <c r="J19" s="27"/>
    </row>
    <row r="20" spans="2:10" ht="12.75">
      <c r="B20" s="3"/>
      <c r="C20" s="3"/>
      <c r="D20" s="24" t="s">
        <v>31</v>
      </c>
      <c r="E20" s="18"/>
      <c r="F20" s="10"/>
      <c r="G20" s="25"/>
      <c r="H20" s="25"/>
      <c r="I20" s="27"/>
      <c r="J20" s="27"/>
    </row>
    <row r="21" spans="2:10" ht="25.5" customHeight="1">
      <c r="B21" s="19" t="s">
        <v>54</v>
      </c>
      <c r="C21" s="31" t="s">
        <v>29</v>
      </c>
      <c r="D21" s="13" t="s">
        <v>30</v>
      </c>
      <c r="E21" s="33">
        <f>E13*0.2</f>
        <v>114.98600000000002</v>
      </c>
      <c r="F21" s="16" t="s">
        <v>1</v>
      </c>
      <c r="G21" s="25">
        <v>0</v>
      </c>
      <c r="H21" s="25">
        <v>0</v>
      </c>
      <c r="I21" s="27">
        <f t="shared" si="0"/>
        <v>0</v>
      </c>
      <c r="J21" s="27">
        <f t="shared" si="1"/>
        <v>0</v>
      </c>
    </row>
    <row r="22" spans="2:10" ht="13.5" customHeight="1">
      <c r="B22" s="3"/>
      <c r="C22" s="32"/>
      <c r="D22" s="4" t="s">
        <v>33</v>
      </c>
      <c r="E22" s="18"/>
      <c r="F22" s="16"/>
      <c r="G22" s="25"/>
      <c r="H22" s="25"/>
      <c r="I22" s="27"/>
      <c r="J22" s="27"/>
    </row>
    <row r="23" spans="2:10" ht="60.75" customHeight="1">
      <c r="B23" s="19" t="s">
        <v>55</v>
      </c>
      <c r="C23" s="31" t="s">
        <v>40</v>
      </c>
      <c r="D23" s="13" t="s">
        <v>39</v>
      </c>
      <c r="E23" s="18">
        <f>652.98*0.04</f>
        <v>26.119200000000003</v>
      </c>
      <c r="F23" s="16" t="s">
        <v>1</v>
      </c>
      <c r="G23" s="25">
        <v>0</v>
      </c>
      <c r="H23" s="25">
        <v>0</v>
      </c>
      <c r="I23" s="27">
        <f t="shared" si="0"/>
        <v>0</v>
      </c>
      <c r="J23" s="27">
        <f t="shared" si="1"/>
        <v>0</v>
      </c>
    </row>
    <row r="24" spans="2:10" ht="57.75" customHeight="1">
      <c r="B24" s="19" t="s">
        <v>56</v>
      </c>
      <c r="C24" s="31" t="s">
        <v>42</v>
      </c>
      <c r="D24" s="13" t="s">
        <v>41</v>
      </c>
      <c r="E24" s="18">
        <f>640.18*0.04</f>
        <v>25.6072</v>
      </c>
      <c r="F24" s="16" t="s">
        <v>1</v>
      </c>
      <c r="G24" s="25">
        <v>0</v>
      </c>
      <c r="H24" s="25">
        <v>0</v>
      </c>
      <c r="I24" s="27">
        <f t="shared" si="0"/>
        <v>0</v>
      </c>
      <c r="J24" s="27">
        <f t="shared" si="1"/>
        <v>0</v>
      </c>
    </row>
    <row r="25" spans="2:10" ht="13.5" customHeight="1">
      <c r="B25" s="19"/>
      <c r="C25" s="20"/>
      <c r="D25" s="23" t="s">
        <v>34</v>
      </c>
      <c r="E25" s="18"/>
      <c r="F25" s="16"/>
      <c r="G25" s="25"/>
      <c r="H25" s="25"/>
      <c r="I25" s="27"/>
      <c r="J25" s="27"/>
    </row>
    <row r="26" spans="2:10" ht="51.75" customHeight="1">
      <c r="B26" s="19" t="s">
        <v>57</v>
      </c>
      <c r="C26" s="31" t="s">
        <v>44</v>
      </c>
      <c r="D26" s="13" t="s">
        <v>43</v>
      </c>
      <c r="E26" s="33">
        <v>2</v>
      </c>
      <c r="F26" s="16" t="s">
        <v>3</v>
      </c>
      <c r="G26" s="25">
        <v>0</v>
      </c>
      <c r="H26" s="25">
        <v>0</v>
      </c>
      <c r="I26" s="27">
        <f>E26*G26</f>
        <v>0</v>
      </c>
      <c r="J26" s="27">
        <f>E26*H26</f>
        <v>0</v>
      </c>
    </row>
    <row r="27" spans="2:10" ht="47.25" customHeight="1">
      <c r="B27" s="19" t="s">
        <v>58</v>
      </c>
      <c r="C27" s="31" t="s">
        <v>45</v>
      </c>
      <c r="D27" s="13" t="s">
        <v>46</v>
      </c>
      <c r="E27" s="33">
        <v>2</v>
      </c>
      <c r="F27" s="16" t="s">
        <v>3</v>
      </c>
      <c r="G27" s="25">
        <v>0</v>
      </c>
      <c r="H27" s="25">
        <v>0</v>
      </c>
      <c r="I27" s="27">
        <f t="shared" si="0"/>
        <v>0</v>
      </c>
      <c r="J27" s="27">
        <f t="shared" si="1"/>
        <v>0</v>
      </c>
    </row>
    <row r="28" spans="2:10" ht="12.75">
      <c r="B28" s="11"/>
      <c r="C28" s="11"/>
      <c r="D28" s="12"/>
      <c r="E28" s="42" t="s">
        <v>8</v>
      </c>
      <c r="F28" s="47"/>
      <c r="G28" s="47"/>
      <c r="H28" s="48"/>
      <c r="I28" s="28">
        <f>SUM(I10:I27)</f>
        <v>0</v>
      </c>
      <c r="J28" s="29"/>
    </row>
    <row r="29" spans="2:10" ht="12.75">
      <c r="B29" s="11"/>
      <c r="C29" s="11"/>
      <c r="D29" s="12"/>
      <c r="E29" s="42" t="s">
        <v>9</v>
      </c>
      <c r="F29" s="43"/>
      <c r="G29" s="43"/>
      <c r="H29" s="44"/>
      <c r="I29" s="29"/>
      <c r="J29" s="28">
        <f>SUM(J10:J27)</f>
        <v>0</v>
      </c>
    </row>
    <row r="30" spans="5:10" ht="12.75">
      <c r="E30" s="42" t="s">
        <v>10</v>
      </c>
      <c r="F30" s="43"/>
      <c r="G30" s="43"/>
      <c r="H30" s="44"/>
      <c r="I30" s="45">
        <f>I28+J29</f>
        <v>0</v>
      </c>
      <c r="J30" s="46"/>
    </row>
    <row r="31" spans="5:10" ht="12.75">
      <c r="E31" s="34" t="s">
        <v>35</v>
      </c>
      <c r="F31" s="35"/>
      <c r="G31" s="35"/>
      <c r="H31" s="36"/>
      <c r="I31" s="37">
        <f>I30*0.27</f>
        <v>0</v>
      </c>
      <c r="J31" s="38"/>
    </row>
    <row r="32" spans="4:10" ht="12.75">
      <c r="D32" s="17"/>
      <c r="E32" s="42" t="s">
        <v>12</v>
      </c>
      <c r="F32" s="43"/>
      <c r="G32" s="43"/>
      <c r="H32" s="44"/>
      <c r="I32" s="45">
        <f>I30+I31</f>
        <v>0</v>
      </c>
      <c r="J32" s="46"/>
    </row>
    <row r="33" spans="4:10" ht="12.75">
      <c r="D33" s="26"/>
      <c r="E33" s="9"/>
      <c r="I33" s="30"/>
      <c r="J33" s="30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5" ht="12.75">
      <c r="I45" s="30"/>
    </row>
  </sheetData>
  <sheetProtection/>
  <mergeCells count="9">
    <mergeCell ref="E31:H31"/>
    <mergeCell ref="I31:J31"/>
    <mergeCell ref="B3:J3"/>
    <mergeCell ref="E32:H32"/>
    <mergeCell ref="I32:J32"/>
    <mergeCell ref="E28:H28"/>
    <mergeCell ref="E29:H29"/>
    <mergeCell ref="E30:H30"/>
    <mergeCell ref="I30:J30"/>
  </mergeCells>
  <printOptions/>
  <pageMargins left="0.1968503937007874" right="0.2362204724409449" top="0" bottom="0" header="0" footer="0"/>
  <pageSetup horizontalDpi="300" verticalDpi="300" orientation="landscape" paperSize="8" scale="75" r:id="rId2"/>
  <headerFooter alignWithMargins="0">
    <oddHeader>&amp;L0184/1 - 0184/2 hrsz. út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Hódmezővásárhely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Vakondok "97 Kft.</dc:creator>
  <cp:keywords/>
  <dc:description/>
  <cp:lastModifiedBy>Feri</cp:lastModifiedBy>
  <cp:lastPrinted>2018-05-17T13:14:23Z</cp:lastPrinted>
  <dcterms:created xsi:type="dcterms:W3CDTF">2002-02-03T19:39:46Z</dcterms:created>
  <dcterms:modified xsi:type="dcterms:W3CDTF">2018-07-05T12:20:48Z</dcterms:modified>
  <cp:category/>
  <cp:version/>
  <cp:contentType/>
  <cp:contentStatus/>
</cp:coreProperties>
</file>